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Ханты-Мансийск\На сайт\"/>
    </mc:Choice>
  </mc:AlternateContent>
  <bookViews>
    <workbookView xWindow="0" yWindow="0" windowWidth="21600" windowHeight="9030"/>
  </bookViews>
  <sheets>
    <sheet name="Радио" sheetId="1" r:id="rId1"/>
  </sheets>
  <definedNames>
    <definedName name="_xlnm._FilterDatabase" localSheetId="0" hidden="1">Радио!$A$1:$N$33</definedName>
  </definedNames>
  <calcPr calcId="162913"/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2" i="1"/>
  <c r="L35" i="1" l="1"/>
  <c r="K35" i="1"/>
  <c r="J35" i="1"/>
  <c r="I35" i="1"/>
  <c r="H35" i="1"/>
  <c r="G35" i="1"/>
  <c r="L33" i="1"/>
  <c r="K33" i="1"/>
  <c r="J33" i="1"/>
  <c r="I33" i="1"/>
  <c r="H33" i="1"/>
  <c r="G33" i="1"/>
  <c r="L32" i="1"/>
  <c r="K32" i="1"/>
  <c r="J32" i="1"/>
  <c r="I32" i="1"/>
  <c r="H32" i="1"/>
  <c r="G32" i="1"/>
  <c r="L31" i="1"/>
  <c r="K31" i="1"/>
  <c r="J31" i="1"/>
  <c r="I31" i="1"/>
  <c r="H31" i="1"/>
  <c r="G31" i="1"/>
  <c r="L30" i="1"/>
  <c r="K30" i="1"/>
  <c r="J30" i="1"/>
  <c r="I30" i="1"/>
  <c r="H30" i="1"/>
  <c r="G30" i="1"/>
  <c r="L29" i="1"/>
  <c r="K29" i="1"/>
  <c r="J29" i="1"/>
  <c r="I29" i="1"/>
  <c r="H29" i="1"/>
  <c r="G29" i="1"/>
  <c r="L28" i="1"/>
  <c r="K28" i="1"/>
  <c r="J28" i="1"/>
  <c r="I28" i="1"/>
  <c r="H28" i="1"/>
  <c r="G28" i="1"/>
  <c r="L27" i="1"/>
  <c r="K27" i="1"/>
  <c r="J27" i="1"/>
  <c r="I27" i="1"/>
  <c r="H27" i="1"/>
  <c r="G27" i="1"/>
  <c r="L26" i="1"/>
  <c r="K26" i="1"/>
  <c r="J26" i="1"/>
  <c r="I26" i="1"/>
  <c r="H26" i="1"/>
  <c r="G26" i="1"/>
  <c r="L25" i="1"/>
  <c r="K25" i="1"/>
  <c r="J25" i="1"/>
  <c r="I25" i="1"/>
  <c r="H25" i="1"/>
  <c r="G25" i="1"/>
  <c r="L24" i="1"/>
  <c r="K24" i="1"/>
  <c r="J24" i="1"/>
  <c r="I24" i="1"/>
  <c r="H24" i="1"/>
  <c r="G24" i="1"/>
  <c r="L23" i="1"/>
  <c r="K23" i="1"/>
  <c r="J23" i="1"/>
  <c r="I23" i="1"/>
  <c r="H23" i="1"/>
  <c r="G23" i="1"/>
  <c r="L22" i="1"/>
  <c r="K22" i="1"/>
  <c r="J22" i="1"/>
  <c r="I22" i="1"/>
  <c r="H22" i="1"/>
  <c r="G22" i="1"/>
  <c r="L21" i="1"/>
  <c r="K21" i="1"/>
  <c r="J21" i="1"/>
  <c r="I21" i="1"/>
  <c r="H21" i="1"/>
  <c r="G21" i="1"/>
  <c r="L20" i="1"/>
  <c r="K20" i="1"/>
  <c r="J20" i="1"/>
  <c r="I20" i="1"/>
  <c r="H20" i="1"/>
  <c r="G20" i="1"/>
  <c r="L19" i="1"/>
  <c r="K19" i="1"/>
  <c r="J19" i="1"/>
  <c r="I19" i="1"/>
  <c r="H19" i="1"/>
  <c r="G19" i="1"/>
  <c r="L18" i="1"/>
  <c r="K18" i="1"/>
  <c r="J18" i="1"/>
  <c r="I18" i="1"/>
  <c r="H18" i="1"/>
  <c r="G18" i="1"/>
  <c r="L17" i="1"/>
  <c r="K17" i="1"/>
  <c r="J17" i="1"/>
  <c r="I17" i="1"/>
  <c r="H17" i="1"/>
  <c r="G17" i="1"/>
  <c r="L16" i="1"/>
  <c r="K16" i="1"/>
  <c r="J16" i="1"/>
  <c r="I16" i="1"/>
  <c r="H16" i="1"/>
  <c r="G16" i="1"/>
  <c r="L15" i="1"/>
  <c r="K15" i="1"/>
  <c r="J15" i="1"/>
  <c r="I15" i="1"/>
  <c r="H15" i="1"/>
  <c r="G15" i="1"/>
  <c r="L14" i="1"/>
  <c r="K14" i="1"/>
  <c r="J14" i="1"/>
  <c r="I14" i="1"/>
  <c r="H14" i="1"/>
  <c r="G14" i="1"/>
  <c r="L13" i="1"/>
  <c r="K13" i="1"/>
  <c r="J13" i="1"/>
  <c r="I13" i="1"/>
  <c r="H13" i="1"/>
  <c r="G13" i="1"/>
  <c r="L12" i="1"/>
  <c r="K12" i="1"/>
  <c r="J12" i="1"/>
  <c r="I12" i="1"/>
  <c r="H12" i="1"/>
  <c r="G12" i="1"/>
  <c r="L11" i="1"/>
  <c r="K11" i="1"/>
  <c r="J11" i="1"/>
  <c r="I11" i="1"/>
  <c r="H11" i="1"/>
  <c r="G11" i="1"/>
  <c r="L9" i="1"/>
  <c r="K9" i="1"/>
  <c r="J9" i="1"/>
  <c r="I9" i="1"/>
  <c r="H9" i="1"/>
  <c r="G9" i="1"/>
  <c r="L8" i="1"/>
  <c r="K8" i="1"/>
  <c r="J8" i="1"/>
  <c r="I8" i="1"/>
  <c r="H8" i="1"/>
  <c r="G8" i="1"/>
  <c r="L7" i="1"/>
  <c r="K7" i="1"/>
  <c r="J7" i="1"/>
  <c r="I7" i="1"/>
  <c r="H7" i="1"/>
  <c r="G7" i="1"/>
  <c r="L6" i="1"/>
  <c r="K6" i="1"/>
  <c r="J6" i="1"/>
  <c r="I6" i="1"/>
  <c r="H6" i="1"/>
  <c r="G6" i="1"/>
  <c r="L5" i="1"/>
  <c r="K5" i="1"/>
  <c r="J5" i="1"/>
  <c r="I5" i="1"/>
  <c r="H5" i="1"/>
  <c r="G5" i="1"/>
  <c r="L34" i="1" l="1"/>
  <c r="K34" i="1"/>
  <c r="J34" i="1"/>
  <c r="I34" i="1"/>
  <c r="H34" i="1"/>
  <c r="G34" i="1"/>
  <c r="L2" i="1" l="1"/>
  <c r="K2" i="1"/>
  <c r="J2" i="1"/>
  <c r="I2" i="1"/>
  <c r="H2" i="1"/>
  <c r="G2" i="1"/>
  <c r="L3" i="1"/>
  <c r="K3" i="1"/>
  <c r="J3" i="1"/>
  <c r="I3" i="1"/>
  <c r="H3" i="1"/>
  <c r="G3" i="1"/>
  <c r="L10" i="1"/>
  <c r="K10" i="1"/>
  <c r="J10" i="1"/>
  <c r="I10" i="1"/>
  <c r="H10" i="1"/>
  <c r="G10" i="1"/>
  <c r="L4" i="1"/>
  <c r="K4" i="1"/>
  <c r="J4" i="1"/>
  <c r="I4" i="1"/>
  <c r="H4" i="1"/>
  <c r="G4" i="1"/>
</calcChain>
</file>

<file path=xl/sharedStrings.xml><?xml version="1.0" encoding="utf-8"?>
<sst xmlns="http://schemas.openxmlformats.org/spreadsheetml/2006/main" count="184" uniqueCount="83">
  <si>
    <t>Город</t>
  </si>
  <si>
    <t xml:space="preserve">Вид рекламы </t>
  </si>
  <si>
    <t>Радиостанция</t>
  </si>
  <si>
    <t>Охват территории</t>
  </si>
  <si>
    <t>Целевая аудитория</t>
  </si>
  <si>
    <t>Реклама на радио</t>
  </si>
  <si>
    <t>Европа плюс</t>
  </si>
  <si>
    <t>Город + 50 км в радиусе</t>
  </si>
  <si>
    <t>Дорожное радио</t>
  </si>
  <si>
    <t>Авторадио</t>
  </si>
  <si>
    <t>Русское радио</t>
  </si>
  <si>
    <t>ДФМ</t>
  </si>
  <si>
    <t>Юмор ФМ</t>
  </si>
  <si>
    <t>Радио Дача</t>
  </si>
  <si>
    <t>Радио Энерджи</t>
  </si>
  <si>
    <t>Лав радио</t>
  </si>
  <si>
    <t>Радио Ваня</t>
  </si>
  <si>
    <t>Радио Русский хит</t>
  </si>
  <si>
    <t>Радио камеди</t>
  </si>
  <si>
    <t>Детское радио</t>
  </si>
  <si>
    <t>Возраст: от 15 до 49 лет. Пол: мужчины 55%, женщины 45%</t>
  </si>
  <si>
    <t xml:space="preserve">Радио 7 </t>
  </si>
  <si>
    <t>Новое радио</t>
  </si>
  <si>
    <t>Радио искатель</t>
  </si>
  <si>
    <t>Ретро ФМ</t>
  </si>
  <si>
    <t>Радио Звезда</t>
  </si>
  <si>
    <t>Возраст: от 35 до 54 лет. Пол: мужчины 42%, женщины 58%</t>
  </si>
  <si>
    <t>Возраст: от 25 до 49 лет. Пол: мужчины 51%, женщины 49%</t>
  </si>
  <si>
    <t>Возраст: от 30 до 60 лет. Пол: мужчины 70%, женщины 30%</t>
  </si>
  <si>
    <t>Возраст: от 22 до 57 лет. Пол: мужчины 52%, женщины 48%</t>
  </si>
  <si>
    <t>Радио Хит ФМ</t>
  </si>
  <si>
    <t>Возраст: от 20 до 45 лет. Пол: мужчины 51%, женщины 49%</t>
  </si>
  <si>
    <t>Маруся ФМ</t>
  </si>
  <si>
    <t>Возраст: от 25 до 45 лет. Пол: мужчины 58%, женщины 42%</t>
  </si>
  <si>
    <t>Студиа 21</t>
  </si>
  <si>
    <t>Возраст: от 20 до 44 лет. Пол: мужчины 51%, женщины 49%</t>
  </si>
  <si>
    <t>Радио Шансон</t>
  </si>
  <si>
    <t>Возраст: от 20 до 59 лет. Пол: мужчины 59%, женщины 41%</t>
  </si>
  <si>
    <t>Возраст: от 14 до 64 лет. Пол: мужчины 57%, женщины 43%</t>
  </si>
  <si>
    <t>Возраст: от 10 до 65 лет. Пол: мужчины 47%, женщины 53%</t>
  </si>
  <si>
    <t>Возраст: от 25 до 44 лет. Пол: мужчины 43%, женщины 57%</t>
  </si>
  <si>
    <t>Возраст: от 16 до 35 лет. Пол: мужчины 51%, женщины 49%</t>
  </si>
  <si>
    <t>Возраст: от 29 до 59 лет. Пол: мужчины 59%, женщины 41%</t>
  </si>
  <si>
    <t>Возраст: от 30 до 59 лет. Пол: мужчины 44%, женщины 56%</t>
  </si>
  <si>
    <t>Возраст: от 15 до 40 лет. Пол: мужчины 56%, женщины 44%</t>
  </si>
  <si>
    <t>Возраст: от 16 до 35 лет. Пол: мужчины 40%, женщины 60%</t>
  </si>
  <si>
    <t>Возраст: от 20 до 65 лет. Пол: мужчины 60%, женщины 40%</t>
  </si>
  <si>
    <t>Возраст: от 25 до 40 лет. Пол: мужчины 49%, женщины 61%</t>
  </si>
  <si>
    <t>Возраст: от 15 до 35 лет. Пол: мужчины 59%, женщины 41%</t>
  </si>
  <si>
    <t>Возраст: от 10 до 50 лет. Пол: мужчины 29%, женщины 71%</t>
  </si>
  <si>
    <t>Возраст: от 20 до 55 лет. Пол: мужчины 62%, женщины 38%</t>
  </si>
  <si>
    <t>Возраст: от 20 до 65 лет. Пол: мужчины 53%, женщины 47%</t>
  </si>
  <si>
    <t>Радио Спутник</t>
  </si>
  <si>
    <t>Мария ФМ</t>
  </si>
  <si>
    <t>Возраст: от 21 до 59 лет. Пол: мужчины 49%, женщины 51%</t>
  </si>
  <si>
    <t>Релакс ФМ</t>
  </si>
  <si>
    <t>Возраст: от 25 до 45 лет. Пол: мужчины 49%, женщины 51%</t>
  </si>
  <si>
    <t>Лайк ФМ</t>
  </si>
  <si>
    <t>Возраст: от 14 до 35 лет. Пол: мужчины 48%, женщины 52%</t>
  </si>
  <si>
    <t>Студия 21</t>
  </si>
  <si>
    <t>Возраст: от 22 до 55 лет. Пол: мужчины 45%, женщины 55%</t>
  </si>
  <si>
    <t>Бизнес ФМ</t>
  </si>
  <si>
    <t>Возраст: 25-54 лет. Пол: 73% женщины, 27% мужчины</t>
  </si>
  <si>
    <t>Рок Арсенал</t>
  </si>
  <si>
    <t>Возраст: 25-54 лет. Пол: 31% женщины, 69% мужчины</t>
  </si>
  <si>
    <t>Орфей</t>
  </si>
  <si>
    <t>Возраст: 40 лет и старше. Пол: 54% женщины, 46% мужчины</t>
  </si>
  <si>
    <t>Радио Мир</t>
  </si>
  <si>
    <t>Возраст: от 25 до 65 лет. Пол: мужчины 62%, женщины 38%</t>
  </si>
  <si>
    <t>Ролик 5 сек.</t>
  </si>
  <si>
    <t>Ролик 10 сек.</t>
  </si>
  <si>
    <t>Ролик 15 сек.</t>
  </si>
  <si>
    <t>Ролик 20 сек.</t>
  </si>
  <si>
    <t>Ролик 25 сек.</t>
  </si>
  <si>
    <t>Ролик 30 сек.</t>
  </si>
  <si>
    <t>Количество выходов</t>
  </si>
  <si>
    <t>Монте карло</t>
  </si>
  <si>
    <t>Ханты-Мансийск</t>
  </si>
  <si>
    <t>Наше радио</t>
  </si>
  <si>
    <t>Югра</t>
  </si>
  <si>
    <t>Возраст: от 20 до 67 лет. Пол: мужчины 55%, женщины 45%</t>
  </si>
  <si>
    <t>Выходов в день</t>
  </si>
  <si>
    <t>Период, дней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</si>
</sst>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Fill="1"/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Автор" id="{05A5A56F-A8E9-AC4D-A35F-9A9FC38B5522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8" personId="{05A5A56F-A8E9-AC4D-A35F-9A9FC38B5522}" id="{007800D3-00EF-4763-A273-003600F6001A}" done="0">
    <text xml:space="preserve">Укажите ролик нужной длины, и стоимость пересчитается. Допустимые значения: 
5, 10, 15, 20, 25, 30 сек.  
</text>
  </threadedComment>
  <threadedComment ref="F8" personId="{05A5A56F-A8E9-AC4D-A35F-9A9FC38B5522}" id="{00D400FC-0074-4E18-B6E6-00650065000F}" done="0">
    <text xml:space="preserve">Укажите нужное значение, и стоимость пересчитается
</text>
  </threadedComment>
  <threadedComment ref="G8" personId="{05A5A56F-A8E9-AC4D-A35F-9A9FC38B5522}" id="{00E60028-0002-43BC-8AB4-006D00310013}" done="0">
    <text xml:space="preserve">Укажите нужное количество дней, и стоимость пересчитается. Допустимые значения: от 1 дня
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workbookViewId="0">
      <selection activeCell="F2" sqref="F2"/>
    </sheetView>
  </sheetViews>
  <sheetFormatPr defaultRowHeight="12.75" x14ac:dyDescent="0.2"/>
  <cols>
    <col min="1" max="1" width="10.5703125" style="1" customWidth="1"/>
    <col min="2" max="2" width="16.42578125" style="1" customWidth="1"/>
    <col min="3" max="3" width="16.7109375" style="1" customWidth="1"/>
    <col min="4" max="4" width="18.5703125" style="1" bestFit="1" customWidth="1"/>
    <col min="5" max="5" width="16.85546875" style="1" bestFit="1" customWidth="1"/>
    <col min="6" max="6" width="22.42578125" style="1" bestFit="1" customWidth="1"/>
    <col min="7" max="7" width="15.28515625" style="1" customWidth="1"/>
    <col min="8" max="12" width="16.28515625" style="1" customWidth="1"/>
    <col min="13" max="13" width="20.7109375" style="1" customWidth="1"/>
    <col min="14" max="14" width="21.7109375" style="1" customWidth="1"/>
    <col min="15" max="16384" width="9.140625" style="1"/>
  </cols>
  <sheetData>
    <row r="1" spans="1:14" x14ac:dyDescent="0.2">
      <c r="A1" s="2" t="s">
        <v>0</v>
      </c>
      <c r="B1" s="2" t="s">
        <v>1</v>
      </c>
      <c r="C1" s="2" t="s">
        <v>2</v>
      </c>
      <c r="D1" s="2" t="s">
        <v>81</v>
      </c>
      <c r="E1" s="2" t="s">
        <v>82</v>
      </c>
      <c r="F1" s="2" t="s">
        <v>75</v>
      </c>
      <c r="G1" s="2" t="s">
        <v>69</v>
      </c>
      <c r="H1" s="2" t="s">
        <v>70</v>
      </c>
      <c r="I1" s="2" t="s">
        <v>71</v>
      </c>
      <c r="J1" s="2" t="s">
        <v>72</v>
      </c>
      <c r="K1" s="2" t="s">
        <v>73</v>
      </c>
      <c r="L1" s="2" t="s">
        <v>74</v>
      </c>
      <c r="M1" s="2" t="s">
        <v>3</v>
      </c>
      <c r="N1" s="2" t="s">
        <v>4</v>
      </c>
    </row>
    <row r="2" spans="1:14" ht="38.25" x14ac:dyDescent="0.2">
      <c r="A2" s="3" t="s">
        <v>77</v>
      </c>
      <c r="B2" s="3" t="s">
        <v>5</v>
      </c>
      <c r="C2" s="3" t="s">
        <v>6</v>
      </c>
      <c r="D2" s="3">
        <v>1</v>
      </c>
      <c r="E2" s="3">
        <v>1</v>
      </c>
      <c r="F2" s="3">
        <f>D2*E2</f>
        <v>1</v>
      </c>
      <c r="G2" s="4">
        <f>40*5*F2</f>
        <v>200</v>
      </c>
      <c r="H2" s="4">
        <f>40*10*F2</f>
        <v>400</v>
      </c>
      <c r="I2" s="4">
        <f>40*15*F2</f>
        <v>600</v>
      </c>
      <c r="J2" s="4">
        <f>40*20*F2</f>
        <v>800</v>
      </c>
      <c r="K2" s="4">
        <f>40*25*F2</f>
        <v>1000</v>
      </c>
      <c r="L2" s="4">
        <f>40*30*F2</f>
        <v>1200</v>
      </c>
      <c r="M2" s="3" t="s">
        <v>7</v>
      </c>
      <c r="N2" s="3" t="s">
        <v>20</v>
      </c>
    </row>
    <row r="3" spans="1:14" ht="38.25" x14ac:dyDescent="0.2">
      <c r="A3" s="3" t="s">
        <v>77</v>
      </c>
      <c r="B3" s="3" t="s">
        <v>5</v>
      </c>
      <c r="C3" s="3" t="s">
        <v>8</v>
      </c>
      <c r="D3" s="3">
        <v>1</v>
      </c>
      <c r="E3" s="3">
        <v>1</v>
      </c>
      <c r="F3" s="3">
        <f t="shared" ref="F3:F35" si="0">D3*E3</f>
        <v>1</v>
      </c>
      <c r="G3" s="4">
        <f>30*5*F3</f>
        <v>150</v>
      </c>
      <c r="H3" s="4">
        <f>30*10*F3</f>
        <v>300</v>
      </c>
      <c r="I3" s="4">
        <f>30*15*F3</f>
        <v>450</v>
      </c>
      <c r="J3" s="4">
        <f>30*20*F3</f>
        <v>600</v>
      </c>
      <c r="K3" s="4">
        <f>30*25*F3</f>
        <v>750</v>
      </c>
      <c r="L3" s="4">
        <f>30*30*F3</f>
        <v>900</v>
      </c>
      <c r="M3" s="3" t="s">
        <v>7</v>
      </c>
      <c r="N3" s="3" t="s">
        <v>37</v>
      </c>
    </row>
    <row r="4" spans="1:14" ht="38.25" x14ac:dyDescent="0.2">
      <c r="A4" s="3" t="s">
        <v>77</v>
      </c>
      <c r="B4" s="3" t="s">
        <v>5</v>
      </c>
      <c r="C4" s="3" t="s">
        <v>9</v>
      </c>
      <c r="D4" s="3">
        <v>1</v>
      </c>
      <c r="E4" s="3">
        <v>1</v>
      </c>
      <c r="F4" s="3">
        <f t="shared" si="0"/>
        <v>1</v>
      </c>
      <c r="G4" s="4">
        <f t="shared" ref="G4:G10" si="1">25*5*F4</f>
        <v>125</v>
      </c>
      <c r="H4" s="4">
        <f t="shared" ref="H4:H10" si="2">25*10*F4</f>
        <v>250</v>
      </c>
      <c r="I4" s="4">
        <f t="shared" ref="I4:I10" si="3">25*15*F4</f>
        <v>375</v>
      </c>
      <c r="J4" s="4">
        <f t="shared" ref="J4:J10" si="4">25*20*F4</f>
        <v>500</v>
      </c>
      <c r="K4" s="4">
        <f t="shared" ref="K4:K10" si="5">25*25*F4</f>
        <v>625</v>
      </c>
      <c r="L4" s="4">
        <f t="shared" ref="L4:L10" si="6">25*30*F4</f>
        <v>750</v>
      </c>
      <c r="M4" s="3" t="s">
        <v>7</v>
      </c>
      <c r="N4" s="3" t="s">
        <v>38</v>
      </c>
    </row>
    <row r="5" spans="1:14" ht="38.25" x14ac:dyDescent="0.2">
      <c r="A5" s="3" t="s">
        <v>77</v>
      </c>
      <c r="B5" s="3" t="s">
        <v>5</v>
      </c>
      <c r="C5" s="3" t="s">
        <v>24</v>
      </c>
      <c r="D5" s="3">
        <v>1</v>
      </c>
      <c r="E5" s="3">
        <v>1</v>
      </c>
      <c r="F5" s="3">
        <f t="shared" si="0"/>
        <v>1</v>
      </c>
      <c r="G5" s="4">
        <f>0*5*F5</f>
        <v>0</v>
      </c>
      <c r="H5" s="4">
        <f>0*10*F5</f>
        <v>0</v>
      </c>
      <c r="I5" s="4">
        <f>0*15*F5</f>
        <v>0</v>
      </c>
      <c r="J5" s="4">
        <f>0*20*F5</f>
        <v>0</v>
      </c>
      <c r="K5" s="4">
        <f>0*25*F5</f>
        <v>0</v>
      </c>
      <c r="L5" s="4">
        <f>0*30*F5</f>
        <v>0</v>
      </c>
      <c r="M5" s="3" t="s">
        <v>7</v>
      </c>
      <c r="N5" s="3" t="s">
        <v>26</v>
      </c>
    </row>
    <row r="6" spans="1:14" ht="38.25" x14ac:dyDescent="0.2">
      <c r="A6" s="3" t="s">
        <v>77</v>
      </c>
      <c r="B6" s="3" t="s">
        <v>5</v>
      </c>
      <c r="C6" s="3" t="s">
        <v>10</v>
      </c>
      <c r="D6" s="3">
        <v>1</v>
      </c>
      <c r="E6" s="3">
        <v>1</v>
      </c>
      <c r="F6" s="3">
        <f t="shared" si="0"/>
        <v>1</v>
      </c>
      <c r="G6" s="4">
        <f t="shared" ref="G6:G9" si="7">0*5*F6</f>
        <v>0</v>
      </c>
      <c r="H6" s="4">
        <f t="shared" ref="H6:H9" si="8">0*10*F6</f>
        <v>0</v>
      </c>
      <c r="I6" s="4">
        <f t="shared" ref="I6:I9" si="9">0*15*F6</f>
        <v>0</v>
      </c>
      <c r="J6" s="4">
        <f t="shared" ref="J6:J9" si="10">0*20*F6</f>
        <v>0</v>
      </c>
      <c r="K6" s="4">
        <f t="shared" ref="K6:K9" si="11">0*25*F6</f>
        <v>0</v>
      </c>
      <c r="L6" s="4">
        <f t="shared" ref="L6:L9" si="12">0*30*F6</f>
        <v>0</v>
      </c>
      <c r="M6" s="3" t="s">
        <v>7</v>
      </c>
      <c r="N6" s="3" t="s">
        <v>39</v>
      </c>
    </row>
    <row r="7" spans="1:14" ht="38.25" x14ac:dyDescent="0.2">
      <c r="A7" s="3" t="s">
        <v>77</v>
      </c>
      <c r="B7" s="3" t="s">
        <v>5</v>
      </c>
      <c r="C7" s="3" t="s">
        <v>76</v>
      </c>
      <c r="D7" s="3">
        <v>1</v>
      </c>
      <c r="E7" s="3">
        <v>1</v>
      </c>
      <c r="F7" s="3">
        <f t="shared" si="0"/>
        <v>1</v>
      </c>
      <c r="G7" s="4">
        <f t="shared" si="7"/>
        <v>0</v>
      </c>
      <c r="H7" s="4">
        <f t="shared" si="8"/>
        <v>0</v>
      </c>
      <c r="I7" s="4">
        <f t="shared" si="9"/>
        <v>0</v>
      </c>
      <c r="J7" s="4">
        <f t="shared" si="10"/>
        <v>0</v>
      </c>
      <c r="K7" s="4">
        <f t="shared" si="11"/>
        <v>0</v>
      </c>
      <c r="L7" s="4">
        <f t="shared" si="12"/>
        <v>0</v>
      </c>
      <c r="M7" s="3" t="s">
        <v>7</v>
      </c>
      <c r="N7" s="3" t="s">
        <v>40</v>
      </c>
    </row>
    <row r="8" spans="1:14" ht="38.25" x14ac:dyDescent="0.2">
      <c r="A8" s="3" t="s">
        <v>77</v>
      </c>
      <c r="B8" s="3" t="s">
        <v>5</v>
      </c>
      <c r="C8" s="3" t="s">
        <v>11</v>
      </c>
      <c r="D8" s="3">
        <v>1</v>
      </c>
      <c r="E8" s="3">
        <v>1</v>
      </c>
      <c r="F8" s="3">
        <f t="shared" si="0"/>
        <v>1</v>
      </c>
      <c r="G8" s="4">
        <f t="shared" si="7"/>
        <v>0</v>
      </c>
      <c r="H8" s="4">
        <f t="shared" si="8"/>
        <v>0</v>
      </c>
      <c r="I8" s="4">
        <f t="shared" si="9"/>
        <v>0</v>
      </c>
      <c r="J8" s="4">
        <f t="shared" si="10"/>
        <v>0</v>
      </c>
      <c r="K8" s="4">
        <f t="shared" si="11"/>
        <v>0</v>
      </c>
      <c r="L8" s="4">
        <f t="shared" si="12"/>
        <v>0</v>
      </c>
      <c r="M8" s="3" t="s">
        <v>7</v>
      </c>
      <c r="N8" s="3" t="s">
        <v>41</v>
      </c>
    </row>
    <row r="9" spans="1:14" ht="38.25" x14ac:dyDescent="0.2">
      <c r="A9" s="3" t="s">
        <v>77</v>
      </c>
      <c r="B9" s="3" t="s">
        <v>5</v>
      </c>
      <c r="C9" s="3" t="s">
        <v>12</v>
      </c>
      <c r="D9" s="3">
        <v>1</v>
      </c>
      <c r="E9" s="3">
        <v>1</v>
      </c>
      <c r="F9" s="3">
        <f t="shared" si="0"/>
        <v>1</v>
      </c>
      <c r="G9" s="4">
        <f t="shared" si="7"/>
        <v>0</v>
      </c>
      <c r="H9" s="4">
        <f t="shared" si="8"/>
        <v>0</v>
      </c>
      <c r="I9" s="4">
        <f t="shared" si="9"/>
        <v>0</v>
      </c>
      <c r="J9" s="4">
        <f t="shared" si="10"/>
        <v>0</v>
      </c>
      <c r="K9" s="4">
        <f t="shared" si="11"/>
        <v>0</v>
      </c>
      <c r="L9" s="4">
        <f t="shared" si="12"/>
        <v>0</v>
      </c>
      <c r="M9" s="3" t="s">
        <v>7</v>
      </c>
      <c r="N9" s="3" t="s">
        <v>42</v>
      </c>
    </row>
    <row r="10" spans="1:14" ht="38.25" x14ac:dyDescent="0.2">
      <c r="A10" s="3" t="s">
        <v>77</v>
      </c>
      <c r="B10" s="3" t="s">
        <v>5</v>
      </c>
      <c r="C10" s="3" t="s">
        <v>13</v>
      </c>
      <c r="D10" s="3">
        <v>1</v>
      </c>
      <c r="E10" s="3">
        <v>1</v>
      </c>
      <c r="F10" s="3">
        <f t="shared" si="0"/>
        <v>1</v>
      </c>
      <c r="G10" s="4">
        <f t="shared" si="1"/>
        <v>125</v>
      </c>
      <c r="H10" s="4">
        <f t="shared" si="2"/>
        <v>250</v>
      </c>
      <c r="I10" s="4">
        <f t="shared" si="3"/>
        <v>375</v>
      </c>
      <c r="J10" s="4">
        <f t="shared" si="4"/>
        <v>500</v>
      </c>
      <c r="K10" s="4">
        <f t="shared" si="5"/>
        <v>625</v>
      </c>
      <c r="L10" s="4">
        <f t="shared" si="6"/>
        <v>750</v>
      </c>
      <c r="M10" s="3" t="s">
        <v>7</v>
      </c>
      <c r="N10" s="3" t="s">
        <v>43</v>
      </c>
    </row>
    <row r="11" spans="1:14" ht="38.25" x14ac:dyDescent="0.2">
      <c r="A11" s="3" t="s">
        <v>77</v>
      </c>
      <c r="B11" s="3" t="s">
        <v>5</v>
      </c>
      <c r="C11" s="3" t="s">
        <v>14</v>
      </c>
      <c r="D11" s="3">
        <v>1</v>
      </c>
      <c r="E11" s="3">
        <v>1</v>
      </c>
      <c r="F11" s="3">
        <f t="shared" si="0"/>
        <v>1</v>
      </c>
      <c r="G11" s="4">
        <f t="shared" ref="G11:G33" si="13">0*5*F11</f>
        <v>0</v>
      </c>
      <c r="H11" s="4">
        <f t="shared" ref="H11:H33" si="14">0*10*F11</f>
        <v>0</v>
      </c>
      <c r="I11" s="4">
        <f t="shared" ref="I11:I33" si="15">0*15*F11</f>
        <v>0</v>
      </c>
      <c r="J11" s="4">
        <f t="shared" ref="J11:J33" si="16">0*20*F11</f>
        <v>0</v>
      </c>
      <c r="K11" s="4">
        <f t="shared" ref="K11:K33" si="17">0*25*F11</f>
        <v>0</v>
      </c>
      <c r="L11" s="4">
        <f t="shared" ref="L11:L33" si="18">0*30*F11</f>
        <v>0</v>
      </c>
      <c r="M11" s="3" t="s">
        <v>7</v>
      </c>
      <c r="N11" s="3" t="s">
        <v>44</v>
      </c>
    </row>
    <row r="12" spans="1:14" ht="38.25" x14ac:dyDescent="0.2">
      <c r="A12" s="3" t="s">
        <v>77</v>
      </c>
      <c r="B12" s="3" t="s">
        <v>5</v>
      </c>
      <c r="C12" s="3" t="s">
        <v>15</v>
      </c>
      <c r="D12" s="3">
        <v>1</v>
      </c>
      <c r="E12" s="3">
        <v>1</v>
      </c>
      <c r="F12" s="3">
        <f t="shared" si="0"/>
        <v>1</v>
      </c>
      <c r="G12" s="4">
        <f t="shared" si="13"/>
        <v>0</v>
      </c>
      <c r="H12" s="4">
        <f t="shared" si="14"/>
        <v>0</v>
      </c>
      <c r="I12" s="4">
        <f t="shared" si="15"/>
        <v>0</v>
      </c>
      <c r="J12" s="4">
        <f t="shared" si="16"/>
        <v>0</v>
      </c>
      <c r="K12" s="4">
        <f t="shared" si="17"/>
        <v>0</v>
      </c>
      <c r="L12" s="4">
        <f t="shared" si="18"/>
        <v>0</v>
      </c>
      <c r="M12" s="3" t="s">
        <v>7</v>
      </c>
      <c r="N12" s="3" t="s">
        <v>45</v>
      </c>
    </row>
    <row r="13" spans="1:14" ht="38.25" x14ac:dyDescent="0.2">
      <c r="A13" s="3" t="s">
        <v>77</v>
      </c>
      <c r="B13" s="3" t="s">
        <v>5</v>
      </c>
      <c r="C13" s="3" t="s">
        <v>16</v>
      </c>
      <c r="D13" s="3">
        <v>1</v>
      </c>
      <c r="E13" s="3">
        <v>1</v>
      </c>
      <c r="F13" s="3">
        <f t="shared" si="0"/>
        <v>1</v>
      </c>
      <c r="G13" s="4">
        <f t="shared" si="13"/>
        <v>0</v>
      </c>
      <c r="H13" s="4">
        <f t="shared" si="14"/>
        <v>0</v>
      </c>
      <c r="I13" s="4">
        <f t="shared" si="15"/>
        <v>0</v>
      </c>
      <c r="J13" s="4">
        <f t="shared" si="16"/>
        <v>0</v>
      </c>
      <c r="K13" s="4">
        <f t="shared" si="17"/>
        <v>0</v>
      </c>
      <c r="L13" s="4">
        <f t="shared" si="18"/>
        <v>0</v>
      </c>
      <c r="M13" s="3" t="s">
        <v>7</v>
      </c>
      <c r="N13" s="3" t="s">
        <v>46</v>
      </c>
    </row>
    <row r="14" spans="1:14" ht="38.25" x14ac:dyDescent="0.2">
      <c r="A14" s="3" t="s">
        <v>77</v>
      </c>
      <c r="B14" s="3" t="s">
        <v>5</v>
      </c>
      <c r="C14" s="3" t="s">
        <v>17</v>
      </c>
      <c r="D14" s="3">
        <v>1</v>
      </c>
      <c r="E14" s="3">
        <v>1</v>
      </c>
      <c r="F14" s="3">
        <f t="shared" si="0"/>
        <v>1</v>
      </c>
      <c r="G14" s="4">
        <f t="shared" si="13"/>
        <v>0</v>
      </c>
      <c r="H14" s="4">
        <f t="shared" si="14"/>
        <v>0</v>
      </c>
      <c r="I14" s="4">
        <f t="shared" si="15"/>
        <v>0</v>
      </c>
      <c r="J14" s="4">
        <f t="shared" si="16"/>
        <v>0</v>
      </c>
      <c r="K14" s="4">
        <f t="shared" si="17"/>
        <v>0</v>
      </c>
      <c r="L14" s="4">
        <f t="shared" si="18"/>
        <v>0</v>
      </c>
      <c r="M14" s="3" t="s">
        <v>7</v>
      </c>
      <c r="N14" s="3" t="s">
        <v>47</v>
      </c>
    </row>
    <row r="15" spans="1:14" ht="38.25" x14ac:dyDescent="0.2">
      <c r="A15" s="3" t="s">
        <v>77</v>
      </c>
      <c r="B15" s="3" t="s">
        <v>5</v>
      </c>
      <c r="C15" s="3" t="s">
        <v>18</v>
      </c>
      <c r="D15" s="3">
        <v>1</v>
      </c>
      <c r="E15" s="3">
        <v>1</v>
      </c>
      <c r="F15" s="3">
        <f t="shared" si="0"/>
        <v>1</v>
      </c>
      <c r="G15" s="4">
        <f t="shared" si="13"/>
        <v>0</v>
      </c>
      <c r="H15" s="4">
        <f t="shared" si="14"/>
        <v>0</v>
      </c>
      <c r="I15" s="4">
        <f t="shared" si="15"/>
        <v>0</v>
      </c>
      <c r="J15" s="4">
        <f t="shared" si="16"/>
        <v>0</v>
      </c>
      <c r="K15" s="4">
        <f t="shared" si="17"/>
        <v>0</v>
      </c>
      <c r="L15" s="4">
        <f t="shared" si="18"/>
        <v>0</v>
      </c>
      <c r="M15" s="3" t="s">
        <v>7</v>
      </c>
      <c r="N15" s="3" t="s">
        <v>48</v>
      </c>
    </row>
    <row r="16" spans="1:14" ht="38.25" x14ac:dyDescent="0.2">
      <c r="A16" s="3" t="s">
        <v>77</v>
      </c>
      <c r="B16" s="3" t="s">
        <v>5</v>
      </c>
      <c r="C16" s="3" t="s">
        <v>19</v>
      </c>
      <c r="D16" s="3">
        <v>1</v>
      </c>
      <c r="E16" s="3">
        <v>1</v>
      </c>
      <c r="F16" s="3">
        <f t="shared" si="0"/>
        <v>1</v>
      </c>
      <c r="G16" s="4">
        <f t="shared" si="13"/>
        <v>0</v>
      </c>
      <c r="H16" s="4">
        <f t="shared" si="14"/>
        <v>0</v>
      </c>
      <c r="I16" s="4">
        <f t="shared" si="15"/>
        <v>0</v>
      </c>
      <c r="J16" s="4">
        <f t="shared" si="16"/>
        <v>0</v>
      </c>
      <c r="K16" s="4">
        <f t="shared" si="17"/>
        <v>0</v>
      </c>
      <c r="L16" s="4">
        <f t="shared" si="18"/>
        <v>0</v>
      </c>
      <c r="M16" s="3" t="s">
        <v>7</v>
      </c>
      <c r="N16" s="3" t="s">
        <v>49</v>
      </c>
    </row>
    <row r="17" spans="1:14" ht="38.25" x14ac:dyDescent="0.2">
      <c r="A17" s="3" t="s">
        <v>77</v>
      </c>
      <c r="B17" s="3" t="s">
        <v>5</v>
      </c>
      <c r="C17" s="3" t="s">
        <v>22</v>
      </c>
      <c r="D17" s="3">
        <v>1</v>
      </c>
      <c r="E17" s="3">
        <v>1</v>
      </c>
      <c r="F17" s="3">
        <f t="shared" si="0"/>
        <v>1</v>
      </c>
      <c r="G17" s="4">
        <f t="shared" si="13"/>
        <v>0</v>
      </c>
      <c r="H17" s="4">
        <f t="shared" si="14"/>
        <v>0</v>
      </c>
      <c r="I17" s="4">
        <f t="shared" si="15"/>
        <v>0</v>
      </c>
      <c r="J17" s="4">
        <f t="shared" si="16"/>
        <v>0</v>
      </c>
      <c r="K17" s="4">
        <f t="shared" si="17"/>
        <v>0</v>
      </c>
      <c r="L17" s="4">
        <f t="shared" si="18"/>
        <v>0</v>
      </c>
      <c r="M17" s="3" t="s">
        <v>7</v>
      </c>
      <c r="N17" s="3" t="s">
        <v>50</v>
      </c>
    </row>
    <row r="18" spans="1:14" ht="38.25" x14ac:dyDescent="0.2">
      <c r="A18" s="3" t="s">
        <v>77</v>
      </c>
      <c r="B18" s="3" t="s">
        <v>5</v>
      </c>
      <c r="C18" s="3" t="s">
        <v>23</v>
      </c>
      <c r="D18" s="3">
        <v>1</v>
      </c>
      <c r="E18" s="3">
        <v>1</v>
      </c>
      <c r="F18" s="3">
        <f t="shared" si="0"/>
        <v>1</v>
      </c>
      <c r="G18" s="4">
        <f t="shared" si="13"/>
        <v>0</v>
      </c>
      <c r="H18" s="4">
        <f t="shared" si="14"/>
        <v>0</v>
      </c>
      <c r="I18" s="4">
        <f t="shared" si="15"/>
        <v>0</v>
      </c>
      <c r="J18" s="4">
        <f t="shared" si="16"/>
        <v>0</v>
      </c>
      <c r="K18" s="4">
        <f t="shared" si="17"/>
        <v>0</v>
      </c>
      <c r="L18" s="4">
        <f t="shared" si="18"/>
        <v>0</v>
      </c>
      <c r="M18" s="3" t="s">
        <v>7</v>
      </c>
      <c r="N18" s="3" t="s">
        <v>29</v>
      </c>
    </row>
    <row r="19" spans="1:14" ht="38.25" x14ac:dyDescent="0.2">
      <c r="A19" s="3" t="s">
        <v>77</v>
      </c>
      <c r="B19" s="3" t="s">
        <v>5</v>
      </c>
      <c r="C19" s="3" t="s">
        <v>21</v>
      </c>
      <c r="D19" s="3">
        <v>1</v>
      </c>
      <c r="E19" s="3">
        <v>1</v>
      </c>
      <c r="F19" s="3">
        <f t="shared" si="0"/>
        <v>1</v>
      </c>
      <c r="G19" s="4">
        <f t="shared" si="13"/>
        <v>0</v>
      </c>
      <c r="H19" s="4">
        <f t="shared" si="14"/>
        <v>0</v>
      </c>
      <c r="I19" s="4">
        <f t="shared" si="15"/>
        <v>0</v>
      </c>
      <c r="J19" s="4">
        <f t="shared" si="16"/>
        <v>0</v>
      </c>
      <c r="K19" s="4">
        <f t="shared" si="17"/>
        <v>0</v>
      </c>
      <c r="L19" s="4">
        <f t="shared" si="18"/>
        <v>0</v>
      </c>
      <c r="M19" s="3" t="s">
        <v>7</v>
      </c>
      <c r="N19" s="3" t="s">
        <v>27</v>
      </c>
    </row>
    <row r="20" spans="1:14" ht="38.25" x14ac:dyDescent="0.2">
      <c r="A20" s="3" t="s">
        <v>77</v>
      </c>
      <c r="B20" s="3" t="s">
        <v>5</v>
      </c>
      <c r="C20" s="3" t="s">
        <v>25</v>
      </c>
      <c r="D20" s="3">
        <v>1</v>
      </c>
      <c r="E20" s="3">
        <v>1</v>
      </c>
      <c r="F20" s="3">
        <f t="shared" si="0"/>
        <v>1</v>
      </c>
      <c r="G20" s="4">
        <f t="shared" si="13"/>
        <v>0</v>
      </c>
      <c r="H20" s="4">
        <f t="shared" si="14"/>
        <v>0</v>
      </c>
      <c r="I20" s="4">
        <f t="shared" si="15"/>
        <v>0</v>
      </c>
      <c r="J20" s="4">
        <f t="shared" si="16"/>
        <v>0</v>
      </c>
      <c r="K20" s="4">
        <f t="shared" si="17"/>
        <v>0</v>
      </c>
      <c r="L20" s="4">
        <f t="shared" si="18"/>
        <v>0</v>
      </c>
      <c r="M20" s="3" t="s">
        <v>7</v>
      </c>
      <c r="N20" s="3" t="s">
        <v>28</v>
      </c>
    </row>
    <row r="21" spans="1:14" ht="38.25" x14ac:dyDescent="0.2">
      <c r="A21" s="3" t="s">
        <v>77</v>
      </c>
      <c r="B21" s="3" t="s">
        <v>5</v>
      </c>
      <c r="C21" s="3" t="s">
        <v>30</v>
      </c>
      <c r="D21" s="3">
        <v>1</v>
      </c>
      <c r="E21" s="3">
        <v>1</v>
      </c>
      <c r="F21" s="3">
        <f t="shared" si="0"/>
        <v>1</v>
      </c>
      <c r="G21" s="4">
        <f t="shared" si="13"/>
        <v>0</v>
      </c>
      <c r="H21" s="4">
        <f t="shared" si="14"/>
        <v>0</v>
      </c>
      <c r="I21" s="4">
        <f t="shared" si="15"/>
        <v>0</v>
      </c>
      <c r="J21" s="4">
        <f t="shared" si="16"/>
        <v>0</v>
      </c>
      <c r="K21" s="4">
        <f t="shared" si="17"/>
        <v>0</v>
      </c>
      <c r="L21" s="4">
        <f t="shared" si="18"/>
        <v>0</v>
      </c>
      <c r="M21" s="3" t="s">
        <v>7</v>
      </c>
      <c r="N21" s="3" t="s">
        <v>31</v>
      </c>
    </row>
    <row r="22" spans="1:14" ht="38.25" x14ac:dyDescent="0.2">
      <c r="A22" s="3" t="s">
        <v>77</v>
      </c>
      <c r="B22" s="3" t="s">
        <v>5</v>
      </c>
      <c r="C22" s="3" t="s">
        <v>32</v>
      </c>
      <c r="D22" s="3">
        <v>1</v>
      </c>
      <c r="E22" s="3">
        <v>1</v>
      </c>
      <c r="F22" s="3">
        <f t="shared" si="0"/>
        <v>1</v>
      </c>
      <c r="G22" s="4">
        <f t="shared" si="13"/>
        <v>0</v>
      </c>
      <c r="H22" s="4">
        <f t="shared" si="14"/>
        <v>0</v>
      </c>
      <c r="I22" s="4">
        <f t="shared" si="15"/>
        <v>0</v>
      </c>
      <c r="J22" s="4">
        <f t="shared" si="16"/>
        <v>0</v>
      </c>
      <c r="K22" s="4">
        <f t="shared" si="17"/>
        <v>0</v>
      </c>
      <c r="L22" s="4">
        <f t="shared" si="18"/>
        <v>0</v>
      </c>
      <c r="M22" s="3" t="s">
        <v>7</v>
      </c>
      <c r="N22" s="3" t="s">
        <v>33</v>
      </c>
    </row>
    <row r="23" spans="1:14" ht="38.25" x14ac:dyDescent="0.2">
      <c r="A23" s="3" t="s">
        <v>77</v>
      </c>
      <c r="B23" s="3" t="s">
        <v>5</v>
      </c>
      <c r="C23" s="3" t="s">
        <v>34</v>
      </c>
      <c r="D23" s="3">
        <v>1</v>
      </c>
      <c r="E23" s="3">
        <v>1</v>
      </c>
      <c r="F23" s="3">
        <f t="shared" si="0"/>
        <v>1</v>
      </c>
      <c r="G23" s="4">
        <f t="shared" si="13"/>
        <v>0</v>
      </c>
      <c r="H23" s="4">
        <f t="shared" si="14"/>
        <v>0</v>
      </c>
      <c r="I23" s="4">
        <f t="shared" si="15"/>
        <v>0</v>
      </c>
      <c r="J23" s="4">
        <f t="shared" si="16"/>
        <v>0</v>
      </c>
      <c r="K23" s="4">
        <f t="shared" si="17"/>
        <v>0</v>
      </c>
      <c r="L23" s="4">
        <f t="shared" si="18"/>
        <v>0</v>
      </c>
      <c r="M23" s="3" t="s">
        <v>7</v>
      </c>
      <c r="N23" s="3" t="s">
        <v>35</v>
      </c>
    </row>
    <row r="24" spans="1:14" ht="38.25" x14ac:dyDescent="0.2">
      <c r="A24" s="3" t="s">
        <v>77</v>
      </c>
      <c r="B24" s="3" t="s">
        <v>5</v>
      </c>
      <c r="C24" s="3" t="s">
        <v>36</v>
      </c>
      <c r="D24" s="3">
        <v>1</v>
      </c>
      <c r="E24" s="3">
        <v>1</v>
      </c>
      <c r="F24" s="3">
        <f t="shared" si="0"/>
        <v>1</v>
      </c>
      <c r="G24" s="4">
        <f t="shared" si="13"/>
        <v>0</v>
      </c>
      <c r="H24" s="4">
        <f t="shared" si="14"/>
        <v>0</v>
      </c>
      <c r="I24" s="4">
        <f t="shared" si="15"/>
        <v>0</v>
      </c>
      <c r="J24" s="4">
        <f t="shared" si="16"/>
        <v>0</v>
      </c>
      <c r="K24" s="4">
        <f t="shared" si="17"/>
        <v>0</v>
      </c>
      <c r="L24" s="4">
        <f t="shared" si="18"/>
        <v>0</v>
      </c>
      <c r="M24" s="3" t="s">
        <v>7</v>
      </c>
      <c r="N24" s="3" t="s">
        <v>51</v>
      </c>
    </row>
    <row r="25" spans="1:14" ht="38.25" x14ac:dyDescent="0.2">
      <c r="A25" s="3" t="s">
        <v>77</v>
      </c>
      <c r="B25" s="3" t="s">
        <v>5</v>
      </c>
      <c r="C25" s="3" t="s">
        <v>52</v>
      </c>
      <c r="D25" s="3">
        <v>1</v>
      </c>
      <c r="E25" s="3">
        <v>1</v>
      </c>
      <c r="F25" s="3">
        <f t="shared" si="0"/>
        <v>1</v>
      </c>
      <c r="G25" s="4">
        <f t="shared" si="13"/>
        <v>0</v>
      </c>
      <c r="H25" s="4">
        <f t="shared" si="14"/>
        <v>0</v>
      </c>
      <c r="I25" s="4">
        <f t="shared" si="15"/>
        <v>0</v>
      </c>
      <c r="J25" s="4">
        <f t="shared" si="16"/>
        <v>0</v>
      </c>
      <c r="K25" s="4">
        <f t="shared" si="17"/>
        <v>0</v>
      </c>
      <c r="L25" s="4">
        <f t="shared" si="18"/>
        <v>0</v>
      </c>
      <c r="M25" s="3" t="s">
        <v>7</v>
      </c>
      <c r="N25" s="3" t="s">
        <v>51</v>
      </c>
    </row>
    <row r="26" spans="1:14" ht="38.25" x14ac:dyDescent="0.2">
      <c r="A26" s="3" t="s">
        <v>77</v>
      </c>
      <c r="B26" s="3" t="s">
        <v>5</v>
      </c>
      <c r="C26" s="3" t="s">
        <v>53</v>
      </c>
      <c r="D26" s="3">
        <v>1</v>
      </c>
      <c r="E26" s="3">
        <v>1</v>
      </c>
      <c r="F26" s="3">
        <f t="shared" si="0"/>
        <v>1</v>
      </c>
      <c r="G26" s="4">
        <f t="shared" si="13"/>
        <v>0</v>
      </c>
      <c r="H26" s="4">
        <f t="shared" si="14"/>
        <v>0</v>
      </c>
      <c r="I26" s="4">
        <f t="shared" si="15"/>
        <v>0</v>
      </c>
      <c r="J26" s="4">
        <f t="shared" si="16"/>
        <v>0</v>
      </c>
      <c r="K26" s="4">
        <f t="shared" si="17"/>
        <v>0</v>
      </c>
      <c r="L26" s="4">
        <f t="shared" si="18"/>
        <v>0</v>
      </c>
      <c r="M26" s="3" t="s">
        <v>7</v>
      </c>
      <c r="N26" s="3" t="s">
        <v>54</v>
      </c>
    </row>
    <row r="27" spans="1:14" ht="38.25" x14ac:dyDescent="0.2">
      <c r="A27" s="3" t="s">
        <v>77</v>
      </c>
      <c r="B27" s="3" t="s">
        <v>5</v>
      </c>
      <c r="C27" s="3" t="s">
        <v>55</v>
      </c>
      <c r="D27" s="3">
        <v>1</v>
      </c>
      <c r="E27" s="3">
        <v>1</v>
      </c>
      <c r="F27" s="3">
        <f t="shared" si="0"/>
        <v>1</v>
      </c>
      <c r="G27" s="4">
        <f t="shared" si="13"/>
        <v>0</v>
      </c>
      <c r="H27" s="4">
        <f t="shared" si="14"/>
        <v>0</v>
      </c>
      <c r="I27" s="4">
        <f t="shared" si="15"/>
        <v>0</v>
      </c>
      <c r="J27" s="4">
        <f t="shared" si="16"/>
        <v>0</v>
      </c>
      <c r="K27" s="4">
        <f t="shared" si="17"/>
        <v>0</v>
      </c>
      <c r="L27" s="4">
        <f t="shared" si="18"/>
        <v>0</v>
      </c>
      <c r="M27" s="3" t="s">
        <v>7</v>
      </c>
      <c r="N27" s="3" t="s">
        <v>56</v>
      </c>
    </row>
    <row r="28" spans="1:14" ht="38.25" x14ac:dyDescent="0.2">
      <c r="A28" s="3" t="s">
        <v>77</v>
      </c>
      <c r="B28" s="3" t="s">
        <v>5</v>
      </c>
      <c r="C28" s="3" t="s">
        <v>57</v>
      </c>
      <c r="D28" s="3">
        <v>1</v>
      </c>
      <c r="E28" s="3">
        <v>1</v>
      </c>
      <c r="F28" s="3">
        <f t="shared" si="0"/>
        <v>1</v>
      </c>
      <c r="G28" s="4">
        <f t="shared" si="13"/>
        <v>0</v>
      </c>
      <c r="H28" s="4">
        <f t="shared" si="14"/>
        <v>0</v>
      </c>
      <c r="I28" s="4">
        <f t="shared" si="15"/>
        <v>0</v>
      </c>
      <c r="J28" s="4">
        <f t="shared" si="16"/>
        <v>0</v>
      </c>
      <c r="K28" s="4">
        <f t="shared" si="17"/>
        <v>0</v>
      </c>
      <c r="L28" s="4">
        <f t="shared" si="18"/>
        <v>0</v>
      </c>
      <c r="M28" s="3" t="s">
        <v>7</v>
      </c>
      <c r="N28" s="3" t="s">
        <v>58</v>
      </c>
    </row>
    <row r="29" spans="1:14" ht="38.25" x14ac:dyDescent="0.2">
      <c r="A29" s="3" t="s">
        <v>77</v>
      </c>
      <c r="B29" s="3" t="s">
        <v>5</v>
      </c>
      <c r="C29" s="3" t="s">
        <v>59</v>
      </c>
      <c r="D29" s="3">
        <v>1</v>
      </c>
      <c r="E29" s="3">
        <v>1</v>
      </c>
      <c r="F29" s="3">
        <f t="shared" si="0"/>
        <v>1</v>
      </c>
      <c r="G29" s="4">
        <f t="shared" si="13"/>
        <v>0</v>
      </c>
      <c r="H29" s="4">
        <f t="shared" si="14"/>
        <v>0</v>
      </c>
      <c r="I29" s="4">
        <f t="shared" si="15"/>
        <v>0</v>
      </c>
      <c r="J29" s="4">
        <f t="shared" si="16"/>
        <v>0</v>
      </c>
      <c r="K29" s="4">
        <f t="shared" si="17"/>
        <v>0</v>
      </c>
      <c r="L29" s="4">
        <f t="shared" si="18"/>
        <v>0</v>
      </c>
      <c r="M29" s="3" t="s">
        <v>7</v>
      </c>
      <c r="N29" s="3" t="s">
        <v>60</v>
      </c>
    </row>
    <row r="30" spans="1:14" ht="38.25" x14ac:dyDescent="0.2">
      <c r="A30" s="3" t="s">
        <v>77</v>
      </c>
      <c r="B30" s="5" t="s">
        <v>5</v>
      </c>
      <c r="C30" s="5" t="s">
        <v>61</v>
      </c>
      <c r="D30" s="3">
        <v>1</v>
      </c>
      <c r="E30" s="3">
        <v>1</v>
      </c>
      <c r="F30" s="3">
        <f t="shared" si="0"/>
        <v>1</v>
      </c>
      <c r="G30" s="4">
        <f t="shared" si="13"/>
        <v>0</v>
      </c>
      <c r="H30" s="4">
        <f t="shared" si="14"/>
        <v>0</v>
      </c>
      <c r="I30" s="4">
        <f t="shared" si="15"/>
        <v>0</v>
      </c>
      <c r="J30" s="4">
        <f t="shared" si="16"/>
        <v>0</v>
      </c>
      <c r="K30" s="4">
        <f t="shared" si="17"/>
        <v>0</v>
      </c>
      <c r="L30" s="4">
        <f t="shared" si="18"/>
        <v>0</v>
      </c>
      <c r="M30" s="5" t="s">
        <v>7</v>
      </c>
      <c r="N30" s="5" t="s">
        <v>62</v>
      </c>
    </row>
    <row r="31" spans="1:14" ht="38.25" x14ac:dyDescent="0.2">
      <c r="A31" s="3" t="s">
        <v>77</v>
      </c>
      <c r="B31" s="5" t="s">
        <v>5</v>
      </c>
      <c r="C31" s="5" t="s">
        <v>63</v>
      </c>
      <c r="D31" s="3">
        <v>1</v>
      </c>
      <c r="E31" s="3">
        <v>1</v>
      </c>
      <c r="F31" s="3">
        <f t="shared" si="0"/>
        <v>1</v>
      </c>
      <c r="G31" s="4">
        <f t="shared" si="13"/>
        <v>0</v>
      </c>
      <c r="H31" s="4">
        <f t="shared" si="14"/>
        <v>0</v>
      </c>
      <c r="I31" s="4">
        <f t="shared" si="15"/>
        <v>0</v>
      </c>
      <c r="J31" s="4">
        <f t="shared" si="16"/>
        <v>0</v>
      </c>
      <c r="K31" s="4">
        <f t="shared" si="17"/>
        <v>0</v>
      </c>
      <c r="L31" s="4">
        <f t="shared" si="18"/>
        <v>0</v>
      </c>
      <c r="M31" s="5" t="s">
        <v>7</v>
      </c>
      <c r="N31" s="5" t="s">
        <v>64</v>
      </c>
    </row>
    <row r="32" spans="1:14" ht="38.25" x14ac:dyDescent="0.2">
      <c r="A32" s="3" t="s">
        <v>77</v>
      </c>
      <c r="B32" s="5" t="s">
        <v>5</v>
      </c>
      <c r="C32" s="5" t="s">
        <v>65</v>
      </c>
      <c r="D32" s="3">
        <v>1</v>
      </c>
      <c r="E32" s="3">
        <v>1</v>
      </c>
      <c r="F32" s="3">
        <f t="shared" si="0"/>
        <v>1</v>
      </c>
      <c r="G32" s="4">
        <f t="shared" si="13"/>
        <v>0</v>
      </c>
      <c r="H32" s="4">
        <f t="shared" si="14"/>
        <v>0</v>
      </c>
      <c r="I32" s="4">
        <f t="shared" si="15"/>
        <v>0</v>
      </c>
      <c r="J32" s="4">
        <f t="shared" si="16"/>
        <v>0</v>
      </c>
      <c r="K32" s="4">
        <f t="shared" si="17"/>
        <v>0</v>
      </c>
      <c r="L32" s="4">
        <f t="shared" si="18"/>
        <v>0</v>
      </c>
      <c r="M32" s="5" t="s">
        <v>7</v>
      </c>
      <c r="N32" s="5" t="s">
        <v>66</v>
      </c>
    </row>
    <row r="33" spans="1:14" ht="38.25" x14ac:dyDescent="0.2">
      <c r="A33" s="3" t="s">
        <v>77</v>
      </c>
      <c r="B33" s="3" t="s">
        <v>5</v>
      </c>
      <c r="C33" s="3" t="s">
        <v>67</v>
      </c>
      <c r="D33" s="3">
        <v>1</v>
      </c>
      <c r="E33" s="3">
        <v>1</v>
      </c>
      <c r="F33" s="3">
        <f t="shared" si="0"/>
        <v>1</v>
      </c>
      <c r="G33" s="4">
        <f t="shared" si="13"/>
        <v>0</v>
      </c>
      <c r="H33" s="4">
        <f t="shared" si="14"/>
        <v>0</v>
      </c>
      <c r="I33" s="4">
        <f t="shared" si="15"/>
        <v>0</v>
      </c>
      <c r="J33" s="4">
        <f t="shared" si="16"/>
        <v>0</v>
      </c>
      <c r="K33" s="4">
        <f t="shared" si="17"/>
        <v>0</v>
      </c>
      <c r="L33" s="4">
        <f t="shared" si="18"/>
        <v>0</v>
      </c>
      <c r="M33" s="3" t="s">
        <v>7</v>
      </c>
      <c r="N33" s="3" t="s">
        <v>68</v>
      </c>
    </row>
    <row r="34" spans="1:14" ht="38.25" x14ac:dyDescent="0.2">
      <c r="A34" s="3" t="s">
        <v>77</v>
      </c>
      <c r="B34" s="3" t="s">
        <v>5</v>
      </c>
      <c r="C34" s="3" t="s">
        <v>78</v>
      </c>
      <c r="D34" s="3">
        <v>1</v>
      </c>
      <c r="E34" s="3">
        <v>1</v>
      </c>
      <c r="F34" s="3">
        <f t="shared" si="0"/>
        <v>1</v>
      </c>
      <c r="G34" s="4">
        <f t="shared" ref="G34" si="19">25*5*F34</f>
        <v>125</v>
      </c>
      <c r="H34" s="4">
        <f t="shared" ref="H34" si="20">25*10*F34</f>
        <v>250</v>
      </c>
      <c r="I34" s="4">
        <f t="shared" ref="I34" si="21">25*15*F34</f>
        <v>375</v>
      </c>
      <c r="J34" s="4">
        <f t="shared" ref="J34" si="22">25*20*F34</f>
        <v>500</v>
      </c>
      <c r="K34" s="4">
        <f t="shared" ref="K34" si="23">25*25*F34</f>
        <v>625</v>
      </c>
      <c r="L34" s="4">
        <f t="shared" ref="L34" si="24">25*30*F34</f>
        <v>750</v>
      </c>
      <c r="M34" s="3" t="s">
        <v>7</v>
      </c>
      <c r="N34" s="3" t="s">
        <v>50</v>
      </c>
    </row>
    <row r="35" spans="1:14" ht="38.25" x14ac:dyDescent="0.2">
      <c r="A35" s="3" t="s">
        <v>77</v>
      </c>
      <c r="B35" s="3" t="s">
        <v>5</v>
      </c>
      <c r="C35" s="3" t="s">
        <v>79</v>
      </c>
      <c r="D35" s="3">
        <v>1</v>
      </c>
      <c r="E35" s="3">
        <v>1</v>
      </c>
      <c r="F35" s="3">
        <f t="shared" si="0"/>
        <v>1</v>
      </c>
      <c r="G35" s="4">
        <f>22*5*F35</f>
        <v>110</v>
      </c>
      <c r="H35" s="4">
        <f>22*10*F35</f>
        <v>220</v>
      </c>
      <c r="I35" s="4">
        <f>22*15*F35</f>
        <v>330</v>
      </c>
      <c r="J35" s="4">
        <f>22*20*F35</f>
        <v>440</v>
      </c>
      <c r="K35" s="4">
        <f>22*25*F35</f>
        <v>550</v>
      </c>
      <c r="L35" s="4">
        <f>22*30*F35</f>
        <v>660</v>
      </c>
      <c r="M35" s="3" t="s">
        <v>7</v>
      </c>
      <c r="N35" s="3" t="s">
        <v>80</v>
      </c>
    </row>
  </sheetData>
  <autoFilter ref="A1:N3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Радио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1</cp:revision>
  <dcterms:created xsi:type="dcterms:W3CDTF">2015-06-05T18:19:34Z</dcterms:created>
  <dcterms:modified xsi:type="dcterms:W3CDTF">2026-05-07T06:55:50Z</dcterms:modified>
</cp:coreProperties>
</file>